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11" windowWidth="9720" windowHeight="649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'Sheet1'!$A$1:$J$70</definedName>
    <definedName name="_xlnm.Print_Area" localSheetId="1">'Sheet2'!$A$3:$G$62</definedName>
    <definedName name="_xlnm.Print_Area" localSheetId="2">'Sheet3'!$A$61:$H$120</definedName>
  </definedNames>
  <calcPr fullCalcOnLoad="1"/>
</workbook>
</file>

<file path=xl/comments1.xml><?xml version="1.0" encoding="utf-8"?>
<comments xmlns="http://schemas.openxmlformats.org/spreadsheetml/2006/main">
  <authors>
    <author>SMPC</author>
  </authors>
  <commentList>
    <comment ref="F12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<sst xmlns="http://schemas.openxmlformats.org/spreadsheetml/2006/main" count="292" uniqueCount="206">
  <si>
    <t>SMPC METAL INDUSTRIES BERHAD</t>
  </si>
  <si>
    <t>QUARTERLY REPORT</t>
  </si>
  <si>
    <t>The figures have not been audited.</t>
  </si>
  <si>
    <t>CONSOLIDATED INCOME STATEMENT</t>
  </si>
  <si>
    <t>(a)</t>
  </si>
  <si>
    <t>CURRENT</t>
  </si>
  <si>
    <t>YEAR</t>
  </si>
  <si>
    <t>QUARTER</t>
  </si>
  <si>
    <t>PRECEDING</t>
  </si>
  <si>
    <t>CORRESPONDING</t>
  </si>
  <si>
    <t>(b)</t>
  </si>
  <si>
    <t>Investment income</t>
  </si>
  <si>
    <t>(c)</t>
  </si>
  <si>
    <t>and extraordinary items</t>
  </si>
  <si>
    <t>(d)</t>
  </si>
  <si>
    <t>Exceptional items</t>
  </si>
  <si>
    <t>(e)</t>
  </si>
  <si>
    <t>(f)</t>
  </si>
  <si>
    <t>(g)</t>
  </si>
  <si>
    <t>(h)</t>
  </si>
  <si>
    <t>Taxation</t>
  </si>
  <si>
    <t>(ii)</t>
  </si>
  <si>
    <t>(j)</t>
  </si>
  <si>
    <t>(k)</t>
  </si>
  <si>
    <t>Extraordinary items</t>
  </si>
  <si>
    <t>(iii)</t>
  </si>
  <si>
    <t>(l)</t>
  </si>
  <si>
    <t>N/A</t>
  </si>
  <si>
    <t>CONSOLIDATED BALANCE SHEET</t>
  </si>
  <si>
    <t>AS AT</t>
  </si>
  <si>
    <t>END OF</t>
  </si>
  <si>
    <t>FINANCIAL</t>
  </si>
  <si>
    <t>YEAR END</t>
  </si>
  <si>
    <t>Investment in Associated Companies</t>
  </si>
  <si>
    <t>Long Term Investment</t>
  </si>
  <si>
    <t>Intangible Assets</t>
  </si>
  <si>
    <t>Current Assets</t>
  </si>
  <si>
    <t>Short Term Investments</t>
  </si>
  <si>
    <t>Cash</t>
  </si>
  <si>
    <t>Current Liabilities</t>
  </si>
  <si>
    <t>Short Term Borrowings</t>
  </si>
  <si>
    <t>Provision for Taxation</t>
  </si>
  <si>
    <t>Shareholders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</si>
  <si>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</si>
  <si>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</si>
  <si>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</si>
  <si>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</si>
  <si>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</si>
  <si>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</si>
  <si>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</si>
  <si>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</si>
  <si>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</si>
  <si>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Notes</t>
  </si>
  <si>
    <t>Security</t>
  </si>
  <si>
    <t>Type</t>
  </si>
  <si>
    <t>Amount</t>
  </si>
  <si>
    <t>Currency</t>
  </si>
  <si>
    <t>Secured</t>
  </si>
  <si>
    <t>Short Term</t>
  </si>
  <si>
    <t>RM</t>
  </si>
  <si>
    <t>Profit Before</t>
  </si>
  <si>
    <t>Total Assets</t>
  </si>
  <si>
    <t>Employed</t>
  </si>
  <si>
    <t>Investment Holding</t>
  </si>
  <si>
    <t>Manufacturing</t>
  </si>
  <si>
    <t>Trading</t>
  </si>
  <si>
    <t>Education</t>
  </si>
  <si>
    <t>TO DATE</t>
  </si>
  <si>
    <t>PERIOD</t>
  </si>
  <si>
    <t>TAXATION</t>
  </si>
  <si>
    <t>There were no profits on any sale of investments and/or properties for the current financial year to date.</t>
  </si>
  <si>
    <t>SEASONAL AND CYCLICAL FACTORS</t>
  </si>
  <si>
    <t>GROUP BORROWINGS</t>
  </si>
  <si>
    <t xml:space="preserve">Long Term </t>
  </si>
  <si>
    <t>CONTINGENT LIABILITIES</t>
  </si>
  <si>
    <t>OFF BALANCE SHEET FINANCIAL INSTRUMENTS</t>
  </si>
  <si>
    <t xml:space="preserve">There were no financial instruments with off balance sheet risk. </t>
  </si>
  <si>
    <t>MATERIAL LITIGATION</t>
  </si>
  <si>
    <t>There were no pending material litigation.</t>
  </si>
  <si>
    <t>SEGMENTAL ANALYSIS</t>
  </si>
  <si>
    <t>MATERIAL CHANGES IN THE QUARTER</t>
  </si>
  <si>
    <t>REVIEW OF PERFORMANCE</t>
  </si>
  <si>
    <t>CURRENT YEAR PROSPECTS</t>
  </si>
  <si>
    <t>Not applicable.</t>
  </si>
  <si>
    <t>Less depreciation and amortisation</t>
  </si>
  <si>
    <t>(i)</t>
  </si>
  <si>
    <t>RM '000</t>
  </si>
  <si>
    <t xml:space="preserve">           INDIVIDUAL QUARTER</t>
  </si>
  <si>
    <t xml:space="preserve">          CUMULATIVE QUARTER</t>
  </si>
  <si>
    <t>Consolidation Adjustment</t>
  </si>
  <si>
    <t>Less minority interests</t>
  </si>
  <si>
    <t xml:space="preserve">                  -</t>
  </si>
  <si>
    <t>Corporate Taxation</t>
  </si>
  <si>
    <t xml:space="preserve"> - current year provision</t>
  </si>
  <si>
    <t xml:space="preserve"> - under / (over) provision in</t>
  </si>
  <si>
    <t xml:space="preserve">     respect of prior year</t>
  </si>
  <si>
    <t>Transfer from deferred</t>
  </si>
  <si>
    <t xml:space="preserve"> taxation</t>
  </si>
  <si>
    <t>The disproportionate tax charge in relation to the results of the Group for the financial periods under</t>
  </si>
  <si>
    <t>QUARTER ENDED</t>
  </si>
  <si>
    <t>PERIOD ENDED</t>
  </si>
  <si>
    <t>Accumulated losses</t>
  </si>
  <si>
    <t>PROFIT FORECAST / PROFIT GUARANTEE</t>
  </si>
  <si>
    <t xml:space="preserve">Guarantee for loan facilities given </t>
  </si>
  <si>
    <t>USD 266,833</t>
  </si>
  <si>
    <t>and discontinuing operations.</t>
  </si>
  <si>
    <t xml:space="preserve">business combination,acquisition or disposal of subsidiaries and long term investments, restructuring </t>
  </si>
  <si>
    <t>subsidiaries in the Group.</t>
  </si>
  <si>
    <t>review is mainly due to tax savings arising from the utilisation of unabsorbed tax losses in certain</t>
  </si>
  <si>
    <t xml:space="preserve">The quarterly financial statements are prepared using the same accounting policies and methods </t>
  </si>
  <si>
    <t>31st January 2001.</t>
  </si>
  <si>
    <t xml:space="preserve">of computation as those used in the preparation of the financial statements for the year ended </t>
  </si>
  <si>
    <t>deducting any provision for preference dividends, if any:-</t>
  </si>
  <si>
    <t xml:space="preserve">There were no issuance and repayment of debt and equity securities, share buy-backs, share </t>
  </si>
  <si>
    <t>year to date.</t>
  </si>
  <si>
    <t xml:space="preserve">cancellations, shares held as treasury shares and resale of treasury for the current financial </t>
  </si>
  <si>
    <t>Revenue</t>
  </si>
  <si>
    <t xml:space="preserve">Other income </t>
  </si>
  <si>
    <t>Less finance cost</t>
  </si>
  <si>
    <t>Share of profits and losses of associated companies</t>
  </si>
  <si>
    <t>Profit/(Loss) before income tax, minority interests</t>
  </si>
  <si>
    <t>Income Tax</t>
  </si>
  <si>
    <t>Pre-acquisition profit/(loss), if applicable</t>
  </si>
  <si>
    <t>to members of the company</t>
  </si>
  <si>
    <t xml:space="preserve">Net profit/(loss) from ordinary activities attributable </t>
  </si>
  <si>
    <t>(m)</t>
  </si>
  <si>
    <t>Net profit/(loss) attributable to members of the company</t>
  </si>
  <si>
    <t>Earnings per share based on 2(m) above after</t>
  </si>
  <si>
    <t>Property, plant and equipment</t>
  </si>
  <si>
    <t>Investment property</t>
  </si>
  <si>
    <t>Goodwill on consolidation</t>
  </si>
  <si>
    <t>Other long term assets</t>
  </si>
  <si>
    <t>Inventories</t>
  </si>
  <si>
    <t>Trade Receivables</t>
  </si>
  <si>
    <t>Others</t>
  </si>
  <si>
    <t>Trade payables</t>
  </si>
  <si>
    <t>Other payables</t>
  </si>
  <si>
    <t xml:space="preserve">Others </t>
  </si>
  <si>
    <t>Proposed dividend</t>
  </si>
  <si>
    <t>Other Receivables</t>
  </si>
  <si>
    <t>Deferred taxation</t>
  </si>
  <si>
    <t>SALE OF UNQUOTED INVESTMENTS AND/OR PROPERTIES</t>
  </si>
  <si>
    <t>DEBT AND EQUITY SECURITIES AND REPAYMENT</t>
  </si>
  <si>
    <t>MATERIAL EVENT</t>
  </si>
  <si>
    <t>There were no material events subsequent to the period reported.</t>
  </si>
  <si>
    <t>Net tangible assets per share (RM)</t>
  </si>
  <si>
    <t>ACCOUNTING POLICIES AND METHODS OF COMPUTATIONS</t>
  </si>
  <si>
    <t>EXCEPTIONAL ITEM</t>
  </si>
  <si>
    <t>There were no exceptional item.</t>
  </si>
  <si>
    <t>EXTRAORDINARY ITEM</t>
  </si>
  <si>
    <t>There were no extraordinary item.</t>
  </si>
  <si>
    <t>QUOTED INVESTMENTS</t>
  </si>
  <si>
    <t>There were no purchase or disposal of quoted investments.</t>
  </si>
  <si>
    <t>COMPOSITION OF THE GROUP</t>
  </si>
  <si>
    <t xml:space="preserve">There were no changes in the composition of the group for the current financial year to date including </t>
  </si>
  <si>
    <t>CORPORATE PROPOSALS</t>
  </si>
  <si>
    <t>Business Segment</t>
  </si>
  <si>
    <t>DIVIDEND</t>
  </si>
  <si>
    <t>No dividend has been declared for  the period.</t>
  </si>
  <si>
    <t>Add/(Less) minority interests</t>
  </si>
  <si>
    <t>Net Current Assets</t>
  </si>
  <si>
    <t>There were no corporate proposals announced.</t>
  </si>
  <si>
    <t xml:space="preserve">        -</t>
  </si>
  <si>
    <t xml:space="preserve">            -</t>
  </si>
  <si>
    <t>Basic (based on 54,576,965 Ordinary shares) (sen)</t>
  </si>
  <si>
    <t xml:space="preserve">Fully diluted (based on 54,576,975 Ordinary shares) (sen) </t>
  </si>
  <si>
    <t>RM 1.32</t>
  </si>
  <si>
    <t xml:space="preserve">Profit/(Loss) before finance cost, depreciation and </t>
  </si>
  <si>
    <t>interests and extraordinary items</t>
  </si>
  <si>
    <t xml:space="preserve">amortisation, exeptional items, income tax, minority </t>
  </si>
  <si>
    <t>minority interests</t>
  </si>
  <si>
    <t>Profit/(Loss) after income tax before deducting</t>
  </si>
  <si>
    <t>company</t>
  </si>
  <si>
    <t xml:space="preserve">Extraordinary items attributable to members of the </t>
  </si>
  <si>
    <t xml:space="preserve">Profit/(Loss) before income tax, minority interests </t>
  </si>
  <si>
    <t>Details of the Group borrowings at the end of the reporting period are as follows:</t>
  </si>
  <si>
    <t>```UUKUKUKUUUUUUUUUUUI</t>
  </si>
  <si>
    <t>The Groups' operations are not materially affected by seasonal or cyclical factors during this quarter.</t>
  </si>
  <si>
    <t>Quarterly report on consolidated results for the third financial quarter ended 31st October, 2001.</t>
  </si>
  <si>
    <t>Segmental Analysis for the period ended  31st October, 2001</t>
  </si>
  <si>
    <t>to other investee company</t>
  </si>
  <si>
    <t xml:space="preserve">Basic (based on 29,999,000 Ordinary shares) </t>
  </si>
  <si>
    <t>1.2 sen</t>
  </si>
  <si>
    <t>5.2 sen</t>
  </si>
  <si>
    <t>RM 1.16</t>
  </si>
  <si>
    <t>-9.5 sen</t>
  </si>
  <si>
    <t>-15.5 sen</t>
  </si>
  <si>
    <t xml:space="preserve">Fully diluted (based on 29,999,000 Ordinary shares) </t>
  </si>
  <si>
    <t xml:space="preserve">selling prices due to the depressed market and also write down of inventories to reflect </t>
  </si>
  <si>
    <t xml:space="preserve">the net realisable value. </t>
  </si>
  <si>
    <t xml:space="preserve">The group registered a turnover of RM 165.347 million compared to RM 184.796 million </t>
  </si>
  <si>
    <t>affected the performance of the group.</t>
  </si>
  <si>
    <t>The group incurred a loss before tax of RM 8.040 million compared to a profit before tax of</t>
  </si>
  <si>
    <t>RM 1.580 million during the corresponding preceding period.</t>
  </si>
  <si>
    <t>The group's loss after tax was RM 8.312 million compared to profit after tax of RM 1.062 million</t>
  </si>
  <si>
    <t>for steel products.</t>
  </si>
  <si>
    <t>be challenging not just for SMPC group but also for corporate Malaysia in general.</t>
  </si>
  <si>
    <t>will be able to show an improved financial performance the ensuing year.</t>
  </si>
  <si>
    <t>The director are of opinion that with the continuing economic uncertainties the following year will</t>
  </si>
  <si>
    <t>business re-engineering and diversification exercise, the directors are confident that SMPC</t>
  </si>
  <si>
    <t>during the corresponding preceding period. The continuous economic slowdown had adversely</t>
  </si>
  <si>
    <t>during the corresponding preceding period is due to intense competition caused by sluggish market</t>
  </si>
  <si>
    <t>However, with the renewed optimism that an economic recovery may be forthcoming in the</t>
  </si>
  <si>
    <t>2nd half of next year together with the group's implementation of its current consolidation,</t>
  </si>
  <si>
    <t>The group incurred a loss before tax of RM5.108 million compared to a loss before tax of</t>
  </si>
  <si>
    <t xml:space="preserve">RM 2.134 million during the preceding quarter. The higher loss is attributed to lower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</si>
</sst>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#,##0_ ;[Red]\-#,##0\ "/>
    <numFmt numFmtId="174" formatCode="#,##0.0"/>
    <numFmt numFmtId="175" formatCode="#,##0.000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"/>
  </numFmts>
  <fonts count="7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1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7" fontId="1" fillId="0" borderId="0" xfId="15" applyNumberFormat="1" applyFont="1" applyAlignment="1">
      <alignment/>
    </xf>
    <xf numFmtId="177" fontId="1" fillId="0" borderId="1" xfId="15" applyNumberFormat="1" applyFont="1" applyBorder="1" applyAlignment="1">
      <alignment/>
    </xf>
    <xf numFmtId="177" fontId="1" fillId="0" borderId="0" xfId="15" applyNumberFormat="1" applyFont="1" applyBorder="1" applyAlignment="1">
      <alignment/>
    </xf>
    <xf numFmtId="177" fontId="1" fillId="0" borderId="0" xfId="15" applyNumberFormat="1" applyFont="1" applyAlignment="1">
      <alignment horizontal="right"/>
    </xf>
    <xf numFmtId="177" fontId="1" fillId="0" borderId="0" xfId="15" applyNumberFormat="1" applyFont="1" applyAlignment="1" quotePrefix="1">
      <alignment horizontal="right"/>
    </xf>
    <xf numFmtId="177" fontId="1" fillId="0" borderId="2" xfId="15" applyNumberFormat="1" applyFont="1" applyBorder="1" applyAlignment="1" quotePrefix="1">
      <alignment horizontal="right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177" fontId="1" fillId="0" borderId="0" xfId="15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4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/>
    </xf>
    <xf numFmtId="3" fontId="1" fillId="0" borderId="8" xfId="0" applyNumberFormat="1" applyFont="1" applyBorder="1" applyAlignment="1">
      <alignment/>
    </xf>
    <xf numFmtId="18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3"/>
  <sheetViews>
    <sheetView zoomScale="80" zoomScaleNormal="80" workbookViewId="0" topLeftCell="C61">
      <selection activeCell="M69" sqref="M69"/>
    </sheetView>
  </sheetViews>
  <sheetFormatPr defaultColWidth="9.140625" defaultRowHeight="12.75"/>
  <cols>
    <col min="1" max="1" width="4.00390625" style="1" customWidth="1"/>
    <col min="2" max="2" width="3.8515625" style="1" customWidth="1"/>
    <col min="3" max="3" width="3.140625" style="1" customWidth="1"/>
    <col min="4" max="4" width="3.57421875" style="1" customWidth="1"/>
    <col min="5" max="5" width="50.7109375" style="1" customWidth="1"/>
    <col min="6" max="6" width="12.421875" style="18" customWidth="1"/>
    <col min="7" max="7" width="16.140625" style="18" customWidth="1"/>
    <col min="8" max="8" width="1.1484375" style="18" customWidth="1"/>
    <col min="9" max="9" width="12.421875" style="18" customWidth="1"/>
    <col min="10" max="10" width="16.140625" style="18" customWidth="1"/>
    <col min="11" max="11" width="0.42578125" style="1" customWidth="1"/>
    <col min="12" max="16384" width="9.140625" style="1" customWidth="1"/>
  </cols>
  <sheetData>
    <row r="1" ht="12.75"/>
    <row r="2" ht="12.75"/>
    <row r="3" ht="14.25">
      <c r="B3" s="22" t="s">
        <v>0</v>
      </c>
    </row>
    <row r="4" ht="12.75"/>
    <row r="5" ht="12.75">
      <c r="B5" s="2" t="s">
        <v>1</v>
      </c>
    </row>
    <row r="6" ht="12.75"/>
    <row r="7" ht="12.75">
      <c r="B7" s="1" t="s">
        <v>178</v>
      </c>
    </row>
    <row r="8" ht="12.75">
      <c r="B8" s="1" t="s">
        <v>2</v>
      </c>
    </row>
    <row r="9" ht="12.75"/>
    <row r="10" ht="12.75">
      <c r="B10" s="2" t="s">
        <v>3</v>
      </c>
    </row>
    <row r="11" ht="12.75">
      <c r="B11" s="2"/>
    </row>
    <row r="12" spans="6:10" ht="12.75">
      <c r="F12" s="24" t="s">
        <v>87</v>
      </c>
      <c r="I12" s="25" t="s">
        <v>88</v>
      </c>
      <c r="J12" s="25"/>
    </row>
    <row r="13" spans="6:10" ht="12.75">
      <c r="F13" s="24"/>
      <c r="I13" s="25"/>
      <c r="J13" s="25"/>
    </row>
    <row r="14" spans="7:10" ht="12.75">
      <c r="G14" s="23" t="s">
        <v>8</v>
      </c>
      <c r="J14" s="23" t="s">
        <v>8</v>
      </c>
    </row>
    <row r="15" spans="6:10" ht="12.75">
      <c r="F15" s="23" t="s">
        <v>5</v>
      </c>
      <c r="G15" s="23" t="s">
        <v>6</v>
      </c>
      <c r="H15" s="23"/>
      <c r="I15" s="23" t="s">
        <v>5</v>
      </c>
      <c r="J15" s="23" t="s">
        <v>6</v>
      </c>
    </row>
    <row r="16" spans="6:10" ht="12.75">
      <c r="F16" s="23" t="s">
        <v>6</v>
      </c>
      <c r="G16" s="23" t="s">
        <v>9</v>
      </c>
      <c r="H16" s="23"/>
      <c r="I16" s="23" t="s">
        <v>6</v>
      </c>
      <c r="J16" s="23" t="s">
        <v>9</v>
      </c>
    </row>
    <row r="17" spans="6:10" ht="12.75">
      <c r="F17" s="23" t="s">
        <v>7</v>
      </c>
      <c r="G17" s="23" t="s">
        <v>7</v>
      </c>
      <c r="H17" s="23"/>
      <c r="I17" s="23" t="s">
        <v>67</v>
      </c>
      <c r="J17" s="23" t="s">
        <v>68</v>
      </c>
    </row>
    <row r="18" spans="6:10" ht="12.75">
      <c r="F18" s="5">
        <v>37195</v>
      </c>
      <c r="G18" s="5">
        <v>36830</v>
      </c>
      <c r="H18" s="26"/>
      <c r="I18" s="5">
        <v>37195</v>
      </c>
      <c r="J18" s="5">
        <v>36830</v>
      </c>
    </row>
    <row r="19" spans="6:10" ht="12.75">
      <c r="F19" s="23"/>
      <c r="G19" s="23"/>
      <c r="H19" s="23"/>
      <c r="I19" s="23"/>
      <c r="J19" s="23"/>
    </row>
    <row r="20" spans="6:10" ht="12.75">
      <c r="F20" s="23" t="s">
        <v>86</v>
      </c>
      <c r="G20" s="23" t="s">
        <v>86</v>
      </c>
      <c r="H20" s="23"/>
      <c r="I20" s="23" t="s">
        <v>86</v>
      </c>
      <c r="J20" s="23" t="s">
        <v>86</v>
      </c>
    </row>
    <row r="21" ht="12.75">
      <c r="H21" s="23"/>
    </row>
    <row r="22" spans="2:10" ht="12.75">
      <c r="B22" s="4">
        <v>1</v>
      </c>
      <c r="C22" s="1" t="s">
        <v>4</v>
      </c>
      <c r="E22" s="1" t="s">
        <v>116</v>
      </c>
      <c r="F22" s="18">
        <f>+I22-109554</f>
        <v>55793</v>
      </c>
      <c r="G22" s="27">
        <v>65527</v>
      </c>
      <c r="H22" s="27"/>
      <c r="I22" s="18">
        <f>165356-9</f>
        <v>165347</v>
      </c>
      <c r="J22" s="27">
        <v>184796</v>
      </c>
    </row>
    <row r="23" spans="3:10" ht="12.75">
      <c r="C23" s="1" t="s">
        <v>10</v>
      </c>
      <c r="E23" s="1" t="s">
        <v>11</v>
      </c>
      <c r="F23" s="23" t="s">
        <v>162</v>
      </c>
      <c r="G23" s="23" t="s">
        <v>163</v>
      </c>
      <c r="H23" s="27"/>
      <c r="I23" s="23" t="s">
        <v>162</v>
      </c>
      <c r="J23" s="23" t="s">
        <v>163</v>
      </c>
    </row>
    <row r="24" spans="3:10" ht="12.75">
      <c r="C24" s="1" t="s">
        <v>12</v>
      </c>
      <c r="E24" s="1" t="s">
        <v>117</v>
      </c>
      <c r="F24" s="27">
        <f>+I24-317</f>
        <v>0</v>
      </c>
      <c r="G24" s="27">
        <v>1469</v>
      </c>
      <c r="H24" s="27"/>
      <c r="I24" s="27">
        <f>308+9</f>
        <v>317</v>
      </c>
      <c r="J24" s="27">
        <v>1595</v>
      </c>
    </row>
    <row r="25" spans="7:10" ht="12.75">
      <c r="G25" s="27"/>
      <c r="H25" s="27"/>
      <c r="J25" s="27"/>
    </row>
    <row r="26" spans="2:10" ht="12.75">
      <c r="B26" s="1">
        <v>2</v>
      </c>
      <c r="C26" s="1" t="s">
        <v>4</v>
      </c>
      <c r="E26" s="1" t="s">
        <v>167</v>
      </c>
      <c r="F26" s="18">
        <f>+I26-4413</f>
        <v>-1256</v>
      </c>
      <c r="G26" s="27">
        <v>4229</v>
      </c>
      <c r="H26" s="27"/>
      <c r="I26" s="18">
        <v>3157</v>
      </c>
      <c r="J26" s="27">
        <v>14040</v>
      </c>
    </row>
    <row r="27" spans="5:10" ht="12.75">
      <c r="E27" s="1" t="s">
        <v>169</v>
      </c>
      <c r="G27" s="27"/>
      <c r="H27" s="27"/>
      <c r="J27" s="27"/>
    </row>
    <row r="28" spans="5:10" ht="12.75">
      <c r="E28" s="1" t="s">
        <v>168</v>
      </c>
      <c r="G28" s="27"/>
      <c r="H28" s="27"/>
      <c r="J28" s="27"/>
    </row>
    <row r="29" spans="7:10" ht="12.75">
      <c r="G29" s="27"/>
      <c r="H29" s="27"/>
      <c r="J29" s="27"/>
    </row>
    <row r="30" spans="3:10" ht="12.75">
      <c r="C30" s="1" t="s">
        <v>10</v>
      </c>
      <c r="E30" s="1" t="s">
        <v>118</v>
      </c>
      <c r="F30" s="18">
        <f>+I30-4649</f>
        <v>2513</v>
      </c>
      <c r="G30" s="27">
        <v>2378</v>
      </c>
      <c r="H30" s="27"/>
      <c r="I30" s="18">
        <v>7162</v>
      </c>
      <c r="J30" s="27">
        <v>8347</v>
      </c>
    </row>
    <row r="31" spans="7:10" ht="12.75">
      <c r="G31" s="27"/>
      <c r="H31" s="27"/>
      <c r="J31" s="27"/>
    </row>
    <row r="32" spans="3:10" ht="12.75">
      <c r="C32" s="1" t="s">
        <v>12</v>
      </c>
      <c r="E32" s="1" t="s">
        <v>84</v>
      </c>
      <c r="F32" s="18">
        <f>+I32-2696</f>
        <v>1339</v>
      </c>
      <c r="G32" s="27">
        <v>1366</v>
      </c>
      <c r="H32" s="27"/>
      <c r="I32" s="18">
        <v>4035</v>
      </c>
      <c r="J32" s="27">
        <v>4113</v>
      </c>
    </row>
    <row r="33" spans="7:10" ht="12.75">
      <c r="G33" s="27"/>
      <c r="H33" s="27"/>
      <c r="J33" s="27"/>
    </row>
    <row r="34" spans="3:10" ht="12.75">
      <c r="C34" s="1" t="s">
        <v>14</v>
      </c>
      <c r="E34" s="1" t="s">
        <v>15</v>
      </c>
      <c r="F34" s="23" t="s">
        <v>162</v>
      </c>
      <c r="G34" s="23" t="s">
        <v>163</v>
      </c>
      <c r="H34" s="27"/>
      <c r="I34" s="23" t="s">
        <v>162</v>
      </c>
      <c r="J34" s="23" t="s">
        <v>163</v>
      </c>
    </row>
    <row r="35" spans="7:10" ht="12.75">
      <c r="G35" s="27"/>
      <c r="H35" s="27"/>
      <c r="J35" s="27"/>
    </row>
    <row r="36" spans="3:10" ht="12.75">
      <c r="C36" s="1" t="s">
        <v>16</v>
      </c>
      <c r="E36" s="1" t="s">
        <v>174</v>
      </c>
      <c r="F36" s="18">
        <f>+F26-F30-F32</f>
        <v>-5108</v>
      </c>
      <c r="G36" s="18">
        <f>+G26-G30-G32</f>
        <v>485</v>
      </c>
      <c r="H36" s="27"/>
      <c r="I36" s="18">
        <f>+I26-I30-I32</f>
        <v>-8040</v>
      </c>
      <c r="J36" s="18">
        <f>+J26-J30-J32</f>
        <v>1580</v>
      </c>
    </row>
    <row r="37" spans="5:10" ht="12.75">
      <c r="E37" s="1" t="s">
        <v>13</v>
      </c>
      <c r="G37" s="27"/>
      <c r="H37" s="27"/>
      <c r="J37" s="27"/>
    </row>
    <row r="38" spans="7:10" ht="12.75">
      <c r="G38" s="27"/>
      <c r="H38" s="27"/>
      <c r="J38" s="27"/>
    </row>
    <row r="39" spans="3:10" ht="12.75">
      <c r="C39" s="1" t="s">
        <v>17</v>
      </c>
      <c r="E39" s="1" t="s">
        <v>119</v>
      </c>
      <c r="F39" s="23" t="s">
        <v>162</v>
      </c>
      <c r="G39" s="23" t="s">
        <v>163</v>
      </c>
      <c r="H39" s="27"/>
      <c r="I39" s="23" t="s">
        <v>162</v>
      </c>
      <c r="J39" s="23" t="s">
        <v>163</v>
      </c>
    </row>
    <row r="40" spans="7:10" ht="12.75">
      <c r="G40" s="27"/>
      <c r="H40" s="27"/>
      <c r="J40" s="27"/>
    </row>
    <row r="41" spans="3:10" ht="12.75">
      <c r="C41" s="1" t="s">
        <v>18</v>
      </c>
      <c r="E41" s="1" t="s">
        <v>120</v>
      </c>
      <c r="F41" s="18">
        <f>+F36</f>
        <v>-5108</v>
      </c>
      <c r="G41" s="18">
        <f>+G36</f>
        <v>485</v>
      </c>
      <c r="H41" s="27"/>
      <c r="I41" s="18">
        <f>+I36</f>
        <v>-8040</v>
      </c>
      <c r="J41" s="18">
        <f>+J36</f>
        <v>1580</v>
      </c>
    </row>
    <row r="42" spans="5:10" ht="12.75">
      <c r="E42" s="1" t="s">
        <v>13</v>
      </c>
      <c r="G42" s="27"/>
      <c r="H42" s="27"/>
      <c r="J42" s="27"/>
    </row>
    <row r="43" spans="7:10" ht="12.75">
      <c r="G43" s="27"/>
      <c r="H43" s="27"/>
      <c r="J43" s="27"/>
    </row>
    <row r="44" spans="3:10" ht="12.75">
      <c r="C44" s="1" t="s">
        <v>19</v>
      </c>
      <c r="E44" s="1" t="s">
        <v>121</v>
      </c>
      <c r="F44" s="18">
        <f>+I44--239</f>
        <v>-33</v>
      </c>
      <c r="G44" s="27">
        <v>-197</v>
      </c>
      <c r="H44" s="27"/>
      <c r="I44" s="18">
        <v>-272</v>
      </c>
      <c r="J44" s="27">
        <v>-518</v>
      </c>
    </row>
    <row r="45" spans="7:10" ht="12.75">
      <c r="G45" s="27"/>
      <c r="H45" s="27"/>
      <c r="J45" s="27"/>
    </row>
    <row r="46" spans="3:10" ht="12.75">
      <c r="C46" s="1" t="s">
        <v>85</v>
      </c>
      <c r="D46" s="14" t="s">
        <v>85</v>
      </c>
      <c r="E46" s="1" t="s">
        <v>171</v>
      </c>
      <c r="F46" s="18">
        <f>+F44+F41</f>
        <v>-5141</v>
      </c>
      <c r="G46" s="18">
        <f>+G44+G41</f>
        <v>288</v>
      </c>
      <c r="H46" s="27"/>
      <c r="I46" s="18">
        <f>+I44+I41</f>
        <v>-8312</v>
      </c>
      <c r="J46" s="18">
        <f>+J44+J41</f>
        <v>1062</v>
      </c>
    </row>
    <row r="47" spans="4:8" ht="12.75">
      <c r="D47" s="14"/>
      <c r="E47" s="1" t="s">
        <v>170</v>
      </c>
      <c r="H47" s="27"/>
    </row>
    <row r="48" spans="7:10" ht="12.75">
      <c r="G48" s="27"/>
      <c r="H48" s="27"/>
      <c r="J48" s="27"/>
    </row>
    <row r="49" spans="4:10" ht="12.75">
      <c r="D49" s="14" t="s">
        <v>21</v>
      </c>
      <c r="E49" s="1" t="s">
        <v>159</v>
      </c>
      <c r="F49" s="18">
        <f>+I49--50</f>
        <v>-71</v>
      </c>
      <c r="G49" s="27">
        <v>-13</v>
      </c>
      <c r="H49" s="27"/>
      <c r="I49" s="18">
        <v>-121</v>
      </c>
      <c r="J49" s="27">
        <v>42</v>
      </c>
    </row>
    <row r="50" spans="4:10" ht="12.75">
      <c r="D50" s="14"/>
      <c r="G50" s="27"/>
      <c r="H50" s="27"/>
      <c r="J50" s="27"/>
    </row>
    <row r="51" spans="3:10" ht="12.75">
      <c r="C51" s="1" t="s">
        <v>22</v>
      </c>
      <c r="D51" s="14"/>
      <c r="E51" s="1" t="s">
        <v>122</v>
      </c>
      <c r="F51" s="23" t="s">
        <v>162</v>
      </c>
      <c r="G51" s="23" t="s">
        <v>163</v>
      </c>
      <c r="H51" s="27"/>
      <c r="I51" s="23" t="s">
        <v>162</v>
      </c>
      <c r="J51" s="23" t="s">
        <v>163</v>
      </c>
    </row>
    <row r="52" spans="4:10" ht="12.75">
      <c r="D52" s="14"/>
      <c r="G52" s="27"/>
      <c r="H52" s="27"/>
      <c r="J52" s="27"/>
    </row>
    <row r="53" spans="3:10" ht="12.75">
      <c r="C53" s="1" t="s">
        <v>23</v>
      </c>
      <c r="E53" s="1" t="s">
        <v>124</v>
      </c>
      <c r="G53" s="27"/>
      <c r="H53" s="27"/>
      <c r="J53" s="27"/>
    </row>
    <row r="54" spans="5:10" ht="12.75">
      <c r="E54" s="1" t="s">
        <v>123</v>
      </c>
      <c r="F54" s="18">
        <f>+F46+F49</f>
        <v>-5212</v>
      </c>
      <c r="G54" s="27">
        <f>+G46+G49</f>
        <v>275</v>
      </c>
      <c r="H54" s="27"/>
      <c r="I54" s="18">
        <f>+I46+I49</f>
        <v>-8433</v>
      </c>
      <c r="J54" s="27">
        <f>+J46+J49</f>
        <v>1104</v>
      </c>
    </row>
    <row r="55" spans="7:10" ht="12.75">
      <c r="G55" s="27"/>
      <c r="H55" s="27"/>
      <c r="J55" s="27"/>
    </row>
    <row r="56" spans="3:10" ht="12.75">
      <c r="C56" s="1" t="s">
        <v>26</v>
      </c>
      <c r="D56" s="14" t="s">
        <v>85</v>
      </c>
      <c r="E56" s="1" t="s">
        <v>24</v>
      </c>
      <c r="F56" s="23" t="s">
        <v>162</v>
      </c>
      <c r="G56" s="23" t="s">
        <v>163</v>
      </c>
      <c r="H56" s="27"/>
      <c r="I56" s="23" t="s">
        <v>162</v>
      </c>
      <c r="J56" s="23" t="s">
        <v>163</v>
      </c>
    </row>
    <row r="57" spans="4:10" ht="12.75">
      <c r="D57" s="14" t="s">
        <v>21</v>
      </c>
      <c r="E57" s="1" t="s">
        <v>90</v>
      </c>
      <c r="F57" s="23" t="s">
        <v>162</v>
      </c>
      <c r="G57" s="23" t="s">
        <v>163</v>
      </c>
      <c r="H57" s="27"/>
      <c r="I57" s="23" t="s">
        <v>162</v>
      </c>
      <c r="J57" s="23" t="s">
        <v>163</v>
      </c>
    </row>
    <row r="58" spans="4:10" ht="12.75">
      <c r="D58" s="14" t="s">
        <v>25</v>
      </c>
      <c r="E58" s="1" t="s">
        <v>173</v>
      </c>
      <c r="F58" s="23" t="s">
        <v>162</v>
      </c>
      <c r="G58" s="23" t="s">
        <v>163</v>
      </c>
      <c r="H58" s="27"/>
      <c r="I58" s="23" t="s">
        <v>162</v>
      </c>
      <c r="J58" s="23" t="s">
        <v>163</v>
      </c>
    </row>
    <row r="59" spans="4:10" ht="12.75">
      <c r="D59" s="14"/>
      <c r="E59" s="1" t="s">
        <v>172</v>
      </c>
      <c r="F59" s="23"/>
      <c r="G59" s="23"/>
      <c r="H59" s="27"/>
      <c r="I59" s="23"/>
      <c r="J59" s="23"/>
    </row>
    <row r="60" spans="7:10" ht="12.75">
      <c r="G60" s="27"/>
      <c r="H60" s="27"/>
      <c r="J60" s="27"/>
    </row>
    <row r="61" spans="3:10" ht="12.75">
      <c r="C61" s="1" t="s">
        <v>125</v>
      </c>
      <c r="E61" s="1" t="s">
        <v>126</v>
      </c>
      <c r="F61" s="27">
        <f>+F54</f>
        <v>-5212</v>
      </c>
      <c r="G61" s="27">
        <f>+G54</f>
        <v>275</v>
      </c>
      <c r="H61" s="27"/>
      <c r="I61" s="27">
        <f>+I54</f>
        <v>-8433</v>
      </c>
      <c r="J61" s="27">
        <f>+J54</f>
        <v>1104</v>
      </c>
    </row>
    <row r="62" spans="7:10" ht="12.75">
      <c r="G62" s="27"/>
      <c r="H62" s="27"/>
      <c r="J62" s="27"/>
    </row>
    <row r="63" spans="2:10" ht="12.75">
      <c r="B63" s="1">
        <v>3</v>
      </c>
      <c r="E63" s="1" t="s">
        <v>127</v>
      </c>
      <c r="G63" s="27"/>
      <c r="H63" s="27"/>
      <c r="J63" s="27"/>
    </row>
    <row r="64" spans="5:10" ht="12.75">
      <c r="E64" s="1" t="s">
        <v>112</v>
      </c>
      <c r="G64" s="27"/>
      <c r="H64" s="27"/>
      <c r="J64" s="27"/>
    </row>
    <row r="65" spans="7:10" ht="12.75">
      <c r="G65" s="27"/>
      <c r="H65" s="27"/>
      <c r="J65" s="27"/>
    </row>
    <row r="66" spans="4:10" ht="12.75">
      <c r="D66" s="14" t="s">
        <v>4</v>
      </c>
      <c r="E66" s="1" t="s">
        <v>164</v>
      </c>
      <c r="F66" s="28" t="s">
        <v>185</v>
      </c>
      <c r="G66" s="23" t="s">
        <v>163</v>
      </c>
      <c r="H66" s="27"/>
      <c r="I66" s="28" t="s">
        <v>186</v>
      </c>
      <c r="J66" s="23" t="s">
        <v>163</v>
      </c>
    </row>
    <row r="67" spans="4:10" ht="12.75">
      <c r="D67" s="14"/>
      <c r="E67" s="1" t="s">
        <v>181</v>
      </c>
      <c r="F67" s="23" t="s">
        <v>163</v>
      </c>
      <c r="G67" s="27" t="s">
        <v>182</v>
      </c>
      <c r="H67" s="27"/>
      <c r="I67" s="23" t="s">
        <v>163</v>
      </c>
      <c r="J67" s="27" t="s">
        <v>183</v>
      </c>
    </row>
    <row r="68" spans="4:10" ht="12.75">
      <c r="D68" s="14"/>
      <c r="G68" s="27"/>
      <c r="H68" s="27"/>
      <c r="J68" s="27"/>
    </row>
    <row r="69" spans="4:10" ht="12.75">
      <c r="D69" s="14" t="s">
        <v>10</v>
      </c>
      <c r="E69" s="1" t="s">
        <v>165</v>
      </c>
      <c r="F69" s="27" t="s">
        <v>27</v>
      </c>
      <c r="G69" s="23" t="s">
        <v>163</v>
      </c>
      <c r="H69" s="27"/>
      <c r="I69" s="27" t="s">
        <v>27</v>
      </c>
      <c r="J69" s="23" t="s">
        <v>163</v>
      </c>
    </row>
    <row r="70" spans="4:10" ht="12.75">
      <c r="D70" s="14"/>
      <c r="E70" s="1" t="s">
        <v>187</v>
      </c>
      <c r="F70" s="23" t="s">
        <v>163</v>
      </c>
      <c r="G70" s="27" t="s">
        <v>27</v>
      </c>
      <c r="H70" s="27"/>
      <c r="I70" s="23" t="s">
        <v>163</v>
      </c>
      <c r="J70" s="27" t="s">
        <v>27</v>
      </c>
    </row>
    <row r="72" ht="12.75">
      <c r="F72" s="39"/>
    </row>
    <row r="73" ht="12.75">
      <c r="F73" s="39"/>
    </row>
  </sheetData>
  <printOptions/>
  <pageMargins left="0.2500787401575" right="0.15" top="0.393700787401575" bottom="0.393700787401575" header="0.511811023622047" footer="0.511811023622047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64"/>
  <sheetViews>
    <sheetView zoomScale="80" zoomScaleNormal="80" workbookViewId="0" topLeftCell="A1">
      <selection activeCell="A3" sqref="A3:G62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33.8515625" style="1" customWidth="1"/>
    <col min="4" max="4" width="13.7109375" style="18" customWidth="1"/>
    <col min="5" max="5" width="8.8515625" style="18" customWidth="1"/>
    <col min="6" max="6" width="13.7109375" style="18" customWidth="1"/>
    <col min="7" max="8" width="9.140625" style="1" customWidth="1"/>
    <col min="9" max="9" width="0.2890625" style="1" customWidth="1"/>
    <col min="10" max="16384" width="9.140625" style="1" customWidth="1"/>
  </cols>
  <sheetData>
    <row r="3" ht="12.75">
      <c r="B3" s="2" t="s">
        <v>0</v>
      </c>
    </row>
    <row r="5" ht="12.75">
      <c r="B5" s="2" t="s">
        <v>28</v>
      </c>
    </row>
    <row r="6" spans="4:6" ht="12.75">
      <c r="D6" s="30" t="s">
        <v>29</v>
      </c>
      <c r="E6" s="30"/>
      <c r="F6" s="30" t="s">
        <v>29</v>
      </c>
    </row>
    <row r="7" spans="4:6" ht="12.75">
      <c r="D7" s="30" t="s">
        <v>30</v>
      </c>
      <c r="E7" s="30"/>
      <c r="F7" s="30" t="s">
        <v>8</v>
      </c>
    </row>
    <row r="8" spans="4:6" ht="12.75">
      <c r="D8" s="30" t="s">
        <v>5</v>
      </c>
      <c r="E8" s="30"/>
      <c r="F8" s="30" t="s">
        <v>31</v>
      </c>
    </row>
    <row r="9" spans="4:6" ht="12.75">
      <c r="D9" s="30" t="s">
        <v>7</v>
      </c>
      <c r="E9" s="30"/>
      <c r="F9" s="30" t="s">
        <v>32</v>
      </c>
    </row>
    <row r="10" spans="4:6" ht="12.75">
      <c r="D10" s="31">
        <v>37195</v>
      </c>
      <c r="E10" s="30"/>
      <c r="F10" s="31">
        <v>36922</v>
      </c>
    </row>
    <row r="11" spans="4:6" ht="12.75">
      <c r="D11" s="30" t="s">
        <v>86</v>
      </c>
      <c r="E11" s="30"/>
      <c r="F11" s="30" t="s">
        <v>86</v>
      </c>
    </row>
    <row r="13" spans="2:6" ht="12.75">
      <c r="B13" s="1">
        <v>1</v>
      </c>
      <c r="C13" s="1" t="s">
        <v>128</v>
      </c>
      <c r="D13" s="18">
        <v>106486</v>
      </c>
      <c r="F13" s="18">
        <v>109265</v>
      </c>
    </row>
    <row r="14" spans="2:6" ht="12.75">
      <c r="B14" s="1">
        <v>2</v>
      </c>
      <c r="C14" s="1" t="s">
        <v>129</v>
      </c>
      <c r="D14" s="23" t="s">
        <v>91</v>
      </c>
      <c r="F14" s="23" t="s">
        <v>91</v>
      </c>
    </row>
    <row r="15" spans="2:6" ht="12.75">
      <c r="B15" s="1">
        <v>3</v>
      </c>
      <c r="C15" s="1" t="s">
        <v>33</v>
      </c>
      <c r="D15" s="23" t="s">
        <v>91</v>
      </c>
      <c r="F15" s="23" t="s">
        <v>91</v>
      </c>
    </row>
    <row r="16" spans="2:6" ht="12.75">
      <c r="B16" s="1">
        <v>4</v>
      </c>
      <c r="C16" s="1" t="s">
        <v>34</v>
      </c>
      <c r="D16" s="23" t="s">
        <v>91</v>
      </c>
      <c r="E16" s="23"/>
      <c r="F16" s="23" t="s">
        <v>91</v>
      </c>
    </row>
    <row r="17" spans="2:6" ht="12.75">
      <c r="B17" s="1">
        <v>5</v>
      </c>
      <c r="C17" s="1" t="s">
        <v>130</v>
      </c>
      <c r="D17" s="27">
        <v>2789</v>
      </c>
      <c r="E17" s="23"/>
      <c r="F17" s="27">
        <v>2695</v>
      </c>
    </row>
    <row r="18" spans="2:6" ht="12.75">
      <c r="B18" s="1">
        <v>6</v>
      </c>
      <c r="C18" s="1" t="s">
        <v>35</v>
      </c>
      <c r="D18" s="18">
        <v>12</v>
      </c>
      <c r="F18" s="18">
        <v>50</v>
      </c>
    </row>
    <row r="19" spans="2:6" ht="12.75">
      <c r="B19" s="1">
        <v>7</v>
      </c>
      <c r="C19" s="1" t="s">
        <v>131</v>
      </c>
      <c r="D19" s="23" t="s">
        <v>91</v>
      </c>
      <c r="F19" s="23" t="s">
        <v>91</v>
      </c>
    </row>
    <row r="21" spans="2:3" ht="12.75">
      <c r="B21" s="1">
        <v>8</v>
      </c>
      <c r="C21" s="1" t="s">
        <v>36</v>
      </c>
    </row>
    <row r="22" spans="3:6" ht="12.75">
      <c r="C22" s="32" t="s">
        <v>132</v>
      </c>
      <c r="D22" s="33">
        <v>46571</v>
      </c>
      <c r="E22" s="33"/>
      <c r="F22" s="33">
        <v>45530</v>
      </c>
    </row>
    <row r="23" spans="3:6" ht="12.75">
      <c r="C23" s="32" t="s">
        <v>133</v>
      </c>
      <c r="D23" s="33">
        <v>82585</v>
      </c>
      <c r="E23" s="33"/>
      <c r="F23" s="33">
        <v>77338</v>
      </c>
    </row>
    <row r="24" spans="3:6" ht="12.75">
      <c r="C24" s="32" t="s">
        <v>139</v>
      </c>
      <c r="D24" s="33">
        <v>6238</v>
      </c>
      <c r="E24" s="33"/>
      <c r="F24" s="33">
        <v>4878</v>
      </c>
    </row>
    <row r="25" spans="3:6" ht="12.75">
      <c r="C25" s="32" t="s">
        <v>37</v>
      </c>
      <c r="D25" s="34">
        <v>165</v>
      </c>
      <c r="E25" s="33"/>
      <c r="F25" s="27">
        <v>165</v>
      </c>
    </row>
    <row r="26" spans="3:6" ht="12.75">
      <c r="C26" s="32" t="s">
        <v>38</v>
      </c>
      <c r="D26" s="33">
        <v>5380</v>
      </c>
      <c r="E26" s="33"/>
      <c r="F26" s="33">
        <f>17678+316</f>
        <v>17994</v>
      </c>
    </row>
    <row r="27" spans="3:6" ht="12.75">
      <c r="C27" s="32" t="s">
        <v>134</v>
      </c>
      <c r="D27" s="23" t="s">
        <v>91</v>
      </c>
      <c r="E27" s="33"/>
      <c r="F27" s="23" t="s">
        <v>91</v>
      </c>
    </row>
    <row r="28" spans="3:6" ht="12.75">
      <c r="C28" s="32"/>
      <c r="D28" s="35">
        <f>SUM(D22:D27)</f>
        <v>140939</v>
      </c>
      <c r="E28" s="23"/>
      <c r="F28" s="35">
        <f>SUM(F22:F27)</f>
        <v>145905</v>
      </c>
    </row>
    <row r="30" spans="2:3" ht="12.75">
      <c r="B30" s="1">
        <v>9</v>
      </c>
      <c r="C30" s="1" t="s">
        <v>39</v>
      </c>
    </row>
    <row r="31" spans="3:6" ht="12.75">
      <c r="C31" s="32" t="s">
        <v>135</v>
      </c>
      <c r="D31" s="33">
        <v>40165</v>
      </c>
      <c r="E31" s="33"/>
      <c r="F31" s="33">
        <v>36410</v>
      </c>
    </row>
    <row r="32" spans="3:6" ht="12.75">
      <c r="C32" s="32" t="s">
        <v>136</v>
      </c>
      <c r="D32" s="33">
        <v>5347</v>
      </c>
      <c r="E32" s="33"/>
      <c r="F32" s="33">
        <v>7326</v>
      </c>
    </row>
    <row r="33" spans="3:6" ht="12.75">
      <c r="C33" s="32" t="s">
        <v>40</v>
      </c>
      <c r="D33" s="33">
        <v>93367</v>
      </c>
      <c r="E33" s="33"/>
      <c r="F33" s="33">
        <v>93002</v>
      </c>
    </row>
    <row r="34" spans="3:6" ht="12.75">
      <c r="C34" s="32" t="s">
        <v>41</v>
      </c>
      <c r="D34" s="33">
        <v>178</v>
      </c>
      <c r="E34" s="33"/>
      <c r="F34" s="33">
        <v>332</v>
      </c>
    </row>
    <row r="35" spans="3:6" ht="12.75">
      <c r="C35" s="32" t="s">
        <v>138</v>
      </c>
      <c r="D35" s="23" t="s">
        <v>91</v>
      </c>
      <c r="E35" s="33"/>
      <c r="F35" s="23" t="s">
        <v>91</v>
      </c>
    </row>
    <row r="36" spans="3:6" ht="12.75">
      <c r="C36" s="32" t="s">
        <v>137</v>
      </c>
      <c r="D36" s="23" t="s">
        <v>91</v>
      </c>
      <c r="E36" s="33"/>
      <c r="F36" s="23" t="s">
        <v>91</v>
      </c>
    </row>
    <row r="37" spans="3:6" ht="12.75">
      <c r="C37" s="32"/>
      <c r="D37" s="35">
        <f>SUM(D31:D36)</f>
        <v>139057</v>
      </c>
      <c r="E37" s="23"/>
      <c r="F37" s="35">
        <f>SUM(F31:F36)</f>
        <v>137070</v>
      </c>
    </row>
    <row r="39" spans="2:6" ht="12.75">
      <c r="B39" s="1">
        <v>10</v>
      </c>
      <c r="C39" s="32" t="s">
        <v>160</v>
      </c>
      <c r="D39" s="18">
        <f>+D28-D37</f>
        <v>1882</v>
      </c>
      <c r="F39" s="18">
        <f>+F28-F37</f>
        <v>8835</v>
      </c>
    </row>
    <row r="41" spans="4:6" ht="13.5" thickBot="1">
      <c r="D41" s="36">
        <f>SUM(D13:D18)+D39</f>
        <v>111169</v>
      </c>
      <c r="F41" s="36">
        <f>SUM(F13:F18)+F39</f>
        <v>120845</v>
      </c>
    </row>
    <row r="42" ht="13.5" thickTop="1"/>
    <row r="43" spans="2:3" ht="12.75">
      <c r="B43" s="1">
        <v>11</v>
      </c>
      <c r="C43" s="1" t="s">
        <v>42</v>
      </c>
    </row>
    <row r="44" spans="3:6" ht="12.75">
      <c r="C44" s="1" t="s">
        <v>43</v>
      </c>
      <c r="D44" s="18">
        <v>54577</v>
      </c>
      <c r="F44" s="18">
        <v>54577</v>
      </c>
    </row>
    <row r="45" ht="12.75">
      <c r="C45" s="1" t="s">
        <v>44</v>
      </c>
    </row>
    <row r="46" spans="3:6" ht="12.75">
      <c r="C46" s="32" t="s">
        <v>45</v>
      </c>
      <c r="D46" s="18">
        <v>24052</v>
      </c>
      <c r="F46" s="18">
        <v>24150</v>
      </c>
    </row>
    <row r="47" spans="3:6" ht="12.75">
      <c r="C47" s="32" t="s">
        <v>46</v>
      </c>
      <c r="D47" s="18">
        <f>8005</f>
        <v>8005</v>
      </c>
      <c r="F47" s="18">
        <v>8005</v>
      </c>
    </row>
    <row r="48" spans="3:6" ht="12.75">
      <c r="C48" s="32" t="s">
        <v>47</v>
      </c>
      <c r="D48" s="23" t="s">
        <v>91</v>
      </c>
      <c r="F48" s="23" t="s">
        <v>91</v>
      </c>
    </row>
    <row r="49" spans="3:6" ht="12.75">
      <c r="C49" s="32" t="s">
        <v>48</v>
      </c>
      <c r="D49" s="23" t="s">
        <v>91</v>
      </c>
      <c r="F49" s="23" t="s">
        <v>91</v>
      </c>
    </row>
    <row r="50" spans="3:7" ht="12.75">
      <c r="C50" s="32" t="s">
        <v>101</v>
      </c>
      <c r="D50" s="18">
        <f>-12205-8433</f>
        <v>-20638</v>
      </c>
      <c r="F50" s="18">
        <v>-12205</v>
      </c>
      <c r="G50" s="18"/>
    </row>
    <row r="51" spans="3:6" ht="12.75">
      <c r="C51" s="32" t="s">
        <v>134</v>
      </c>
      <c r="D51" s="23" t="s">
        <v>91</v>
      </c>
      <c r="F51" s="23" t="s">
        <v>91</v>
      </c>
    </row>
    <row r="52" spans="4:10" ht="12.75">
      <c r="D52" s="35">
        <f>SUM(D44:D50)</f>
        <v>65996</v>
      </c>
      <c r="E52" s="23"/>
      <c r="F52" s="35">
        <f>SUM(F44:F50)</f>
        <v>74527</v>
      </c>
      <c r="H52" s="20"/>
      <c r="I52" s="17"/>
      <c r="J52" s="20"/>
    </row>
    <row r="53" spans="8:10" ht="12.75">
      <c r="H53" s="17"/>
      <c r="I53" s="17"/>
      <c r="J53" s="17"/>
    </row>
    <row r="54" spans="2:10" ht="12.75">
      <c r="B54" s="1">
        <v>12</v>
      </c>
      <c r="C54" s="1" t="s">
        <v>49</v>
      </c>
      <c r="D54" s="18">
        <v>463</v>
      </c>
      <c r="F54" s="18">
        <v>342</v>
      </c>
      <c r="H54" s="20"/>
      <c r="I54" s="17"/>
      <c r="J54" s="20"/>
    </row>
    <row r="55" spans="2:10" ht="12.75">
      <c r="B55" s="1">
        <v>13</v>
      </c>
      <c r="C55" s="1" t="s">
        <v>50</v>
      </c>
      <c r="D55" s="18">
        <v>43186</v>
      </c>
      <c r="F55" s="18">
        <v>44596</v>
      </c>
      <c r="H55" s="17"/>
      <c r="I55" s="17"/>
      <c r="J55" s="17"/>
    </row>
    <row r="56" spans="2:10" ht="12.75">
      <c r="B56" s="1">
        <v>14</v>
      </c>
      <c r="C56" s="1" t="s">
        <v>51</v>
      </c>
      <c r="D56" s="18">
        <f>793+385</f>
        <v>1178</v>
      </c>
      <c r="F56" s="18">
        <f>256+528</f>
        <v>784</v>
      </c>
      <c r="H56" s="20"/>
      <c r="I56" s="17"/>
      <c r="J56" s="20"/>
    </row>
    <row r="57" spans="2:10" ht="12.75">
      <c r="B57" s="1">
        <v>15</v>
      </c>
      <c r="C57" s="1" t="s">
        <v>140</v>
      </c>
      <c r="D57" s="27">
        <v>346</v>
      </c>
      <c r="F57" s="27">
        <v>596</v>
      </c>
      <c r="H57" s="20"/>
      <c r="I57" s="17"/>
      <c r="J57" s="20"/>
    </row>
    <row r="58" spans="4:10" ht="12.75">
      <c r="D58" s="37">
        <f>SUM(D54:D57)</f>
        <v>45173</v>
      </c>
      <c r="F58" s="37">
        <f>SUM(F54:F57)</f>
        <v>46318</v>
      </c>
      <c r="H58" s="20"/>
      <c r="I58" s="17"/>
      <c r="J58" s="20"/>
    </row>
    <row r="59" spans="8:10" ht="12.75">
      <c r="H59" s="17"/>
      <c r="I59" s="17"/>
      <c r="J59" s="17"/>
    </row>
    <row r="60" spans="4:10" ht="13.5" thickBot="1">
      <c r="D60" s="36">
        <f>+D52+D58</f>
        <v>111169</v>
      </c>
      <c r="F60" s="36">
        <f>+F52+F58</f>
        <v>120845</v>
      </c>
      <c r="G60" s="18"/>
      <c r="H60" s="17"/>
      <c r="I60" s="17"/>
      <c r="J60" s="17"/>
    </row>
    <row r="61" spans="8:10" ht="13.5" thickTop="1">
      <c r="H61" s="17"/>
      <c r="I61" s="17"/>
      <c r="J61" s="17"/>
    </row>
    <row r="62" spans="2:10" ht="12.75">
      <c r="B62" s="1">
        <v>16</v>
      </c>
      <c r="C62" s="1" t="s">
        <v>145</v>
      </c>
      <c r="D62" s="38" t="s">
        <v>184</v>
      </c>
      <c r="E62" s="29"/>
      <c r="F62" s="38" t="s">
        <v>166</v>
      </c>
      <c r="H62" s="20"/>
      <c r="I62" s="17"/>
      <c r="J62" s="17"/>
    </row>
    <row r="64" ht="12.75">
      <c r="F64" s="41"/>
    </row>
  </sheetData>
  <printOptions/>
  <pageMargins left="0.75" right="0.75" top="1" bottom="0.3" header="0.5" footer="0.2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58"/>
  <sheetViews>
    <sheetView tabSelected="1" zoomScale="80" zoomScaleNormal="80" workbookViewId="0" topLeftCell="A82">
      <selection activeCell="D84" sqref="D84"/>
    </sheetView>
  </sheetViews>
  <sheetFormatPr defaultColWidth="9.140625" defaultRowHeight="12.75"/>
  <cols>
    <col min="1" max="1" width="5.7109375" style="1" customWidth="1"/>
    <col min="2" max="2" width="4.140625" style="4" customWidth="1"/>
    <col min="3" max="3" width="3.00390625" style="1" customWidth="1"/>
    <col min="4" max="4" width="30.00390625" style="1" customWidth="1"/>
    <col min="5" max="5" width="17.00390625" style="1" customWidth="1"/>
    <col min="6" max="6" width="15.8515625" style="1" customWidth="1"/>
    <col min="7" max="7" width="15.7109375" style="1" customWidth="1"/>
    <col min="8" max="8" width="15.421875" style="1" customWidth="1"/>
    <col min="9" max="9" width="5.7109375" style="1" customWidth="1"/>
    <col min="10" max="16384" width="9.140625" style="1" customWidth="1"/>
  </cols>
  <sheetData>
    <row r="3" ht="12.75">
      <c r="B3" s="1" t="s">
        <v>52</v>
      </c>
    </row>
    <row r="4" ht="12.75">
      <c r="B4" s="1"/>
    </row>
    <row r="5" spans="2:4" ht="12.75">
      <c r="B5" s="1">
        <v>1</v>
      </c>
      <c r="D5" s="2" t="s">
        <v>146</v>
      </c>
    </row>
    <row r="6" spans="2:4" ht="12.75">
      <c r="B6" s="1"/>
      <c r="D6" s="1" t="s">
        <v>109</v>
      </c>
    </row>
    <row r="7" spans="2:4" ht="12.75">
      <c r="B7" s="1"/>
      <c r="D7" s="1" t="s">
        <v>111</v>
      </c>
    </row>
    <row r="8" spans="2:4" ht="12.75">
      <c r="B8" s="1"/>
      <c r="D8" s="3" t="s">
        <v>110</v>
      </c>
    </row>
    <row r="9" spans="2:4" ht="12.75">
      <c r="B9" s="1"/>
      <c r="D9" s="3"/>
    </row>
    <row r="10" spans="2:4" ht="12.75">
      <c r="B10" s="1">
        <v>2</v>
      </c>
      <c r="D10" s="2" t="s">
        <v>147</v>
      </c>
    </row>
    <row r="11" spans="2:4" ht="12.75">
      <c r="B11" s="1"/>
      <c r="D11" s="1" t="s">
        <v>148</v>
      </c>
    </row>
    <row r="12" ht="12.75">
      <c r="B12" s="1"/>
    </row>
    <row r="13" spans="2:4" ht="12.75">
      <c r="B13" s="1">
        <v>3</v>
      </c>
      <c r="D13" s="2" t="s">
        <v>149</v>
      </c>
    </row>
    <row r="14" spans="2:4" ht="12.75">
      <c r="B14" s="1"/>
      <c r="D14" s="1" t="s">
        <v>150</v>
      </c>
    </row>
    <row r="15" ht="12.75">
      <c r="B15" s="1"/>
    </row>
    <row r="16" spans="2:6" ht="12.75">
      <c r="B16" s="1">
        <v>4</v>
      </c>
      <c r="D16" s="2" t="s">
        <v>69</v>
      </c>
      <c r="E16" s="4" t="s">
        <v>99</v>
      </c>
      <c r="F16" s="4" t="s">
        <v>100</v>
      </c>
    </row>
    <row r="17" spans="2:6" ht="12.75">
      <c r="B17" s="1"/>
      <c r="E17" s="5">
        <v>37195</v>
      </c>
      <c r="F17" s="5">
        <v>37195</v>
      </c>
    </row>
    <row r="18" spans="2:4" ht="12.75">
      <c r="B18" s="1"/>
      <c r="D18" s="1" t="s">
        <v>92</v>
      </c>
    </row>
    <row r="19" spans="2:6" ht="12.75">
      <c r="B19" s="1"/>
      <c r="D19" s="1" t="s">
        <v>93</v>
      </c>
      <c r="E19" s="6">
        <v>32860</v>
      </c>
      <c r="F19" s="6">
        <v>272256</v>
      </c>
    </row>
    <row r="20" spans="2:6" ht="12.75">
      <c r="B20" s="1"/>
      <c r="D20" s="1" t="s">
        <v>94</v>
      </c>
      <c r="E20" s="6">
        <v>0</v>
      </c>
      <c r="F20" s="6">
        <v>0</v>
      </c>
    </row>
    <row r="21" spans="2:6" ht="12.75">
      <c r="B21" s="1"/>
      <c r="D21" s="1" t="s">
        <v>95</v>
      </c>
      <c r="E21" s="7"/>
      <c r="F21" s="7"/>
    </row>
    <row r="22" spans="2:6" ht="12.75">
      <c r="B22" s="1"/>
      <c r="E22" s="8">
        <f>+E19</f>
        <v>32860</v>
      </c>
      <c r="F22" s="8">
        <f>+F19+F20</f>
        <v>272256</v>
      </c>
    </row>
    <row r="23" spans="2:6" ht="12.75">
      <c r="B23" s="1"/>
      <c r="D23" s="1" t="s">
        <v>96</v>
      </c>
      <c r="E23" s="9">
        <v>0</v>
      </c>
      <c r="F23" s="10">
        <v>0</v>
      </c>
    </row>
    <row r="24" spans="2:6" ht="12.75">
      <c r="B24" s="1"/>
      <c r="D24" s="1" t="s">
        <v>97</v>
      </c>
      <c r="E24" s="6"/>
      <c r="F24" s="6"/>
    </row>
    <row r="25" spans="2:6" ht="13.5" thickBot="1">
      <c r="B25" s="1"/>
      <c r="E25" s="11">
        <f>+E22</f>
        <v>32860</v>
      </c>
      <c r="F25" s="11">
        <f>+F22</f>
        <v>272256</v>
      </c>
    </row>
    <row r="26" ht="12.75">
      <c r="B26" s="1"/>
    </row>
    <row r="27" spans="2:4" ht="12.75">
      <c r="B27" s="1"/>
      <c r="D27" s="1" t="s">
        <v>98</v>
      </c>
    </row>
    <row r="28" spans="2:4" ht="12.75">
      <c r="B28" s="1"/>
      <c r="D28" s="1" t="s">
        <v>108</v>
      </c>
    </row>
    <row r="29" spans="2:4" ht="12.75">
      <c r="B29" s="1"/>
      <c r="D29" s="1" t="s">
        <v>107</v>
      </c>
    </row>
    <row r="30" ht="12.75">
      <c r="B30" s="1"/>
    </row>
    <row r="31" spans="2:4" ht="12.75">
      <c r="B31" s="1">
        <v>5</v>
      </c>
      <c r="D31" s="2" t="s">
        <v>141</v>
      </c>
    </row>
    <row r="32" spans="2:4" ht="12.75">
      <c r="B32" s="1"/>
      <c r="D32" s="1" t="s">
        <v>70</v>
      </c>
    </row>
    <row r="33" ht="12.75">
      <c r="B33" s="1"/>
    </row>
    <row r="34" spans="2:4" ht="12.75">
      <c r="B34" s="1">
        <v>6</v>
      </c>
      <c r="D34" s="2" t="s">
        <v>151</v>
      </c>
    </row>
    <row r="35" spans="2:4" ht="12.75">
      <c r="B35" s="1"/>
      <c r="D35" s="1" t="s">
        <v>152</v>
      </c>
    </row>
    <row r="36" ht="12.75">
      <c r="B36" s="1"/>
    </row>
    <row r="37" spans="2:4" ht="12.75">
      <c r="B37" s="1">
        <v>7</v>
      </c>
      <c r="D37" s="2" t="s">
        <v>153</v>
      </c>
    </row>
    <row r="38" spans="2:4" ht="12.75">
      <c r="B38" s="1"/>
      <c r="D38" s="1" t="s">
        <v>154</v>
      </c>
    </row>
    <row r="39" spans="2:4" ht="12.75">
      <c r="B39" s="1"/>
      <c r="D39" s="1" t="s">
        <v>106</v>
      </c>
    </row>
    <row r="40" spans="2:4" ht="12.75">
      <c r="B40" s="1"/>
      <c r="D40" s="1" t="s">
        <v>105</v>
      </c>
    </row>
    <row r="41" ht="12.75">
      <c r="B41" s="1"/>
    </row>
    <row r="42" spans="2:4" ht="12.75">
      <c r="B42" s="1">
        <v>8</v>
      </c>
      <c r="D42" s="2" t="s">
        <v>155</v>
      </c>
    </row>
    <row r="43" spans="2:4" ht="12.75">
      <c r="B43" s="1"/>
      <c r="D43" s="1" t="s">
        <v>161</v>
      </c>
    </row>
    <row r="44" ht="12.75">
      <c r="B44" s="1"/>
    </row>
    <row r="45" spans="2:4" ht="12.75">
      <c r="B45" s="1">
        <v>9</v>
      </c>
      <c r="D45" s="2" t="s">
        <v>142</v>
      </c>
    </row>
    <row r="46" spans="2:4" ht="12.75">
      <c r="B46" s="1"/>
      <c r="D46" s="1" t="s">
        <v>113</v>
      </c>
    </row>
    <row r="47" spans="2:4" ht="12.75">
      <c r="B47" s="1"/>
      <c r="D47" s="1" t="s">
        <v>115</v>
      </c>
    </row>
    <row r="48" spans="2:4" ht="12.75">
      <c r="B48" s="1"/>
      <c r="D48" s="1" t="s">
        <v>114</v>
      </c>
    </row>
    <row r="49" ht="12.75">
      <c r="B49" s="1"/>
    </row>
    <row r="50" spans="2:4" ht="12.75">
      <c r="B50" s="1">
        <v>10</v>
      </c>
      <c r="D50" s="2" t="s">
        <v>72</v>
      </c>
    </row>
    <row r="51" spans="2:4" ht="12.75">
      <c r="B51" s="1"/>
      <c r="D51" s="1" t="s">
        <v>175</v>
      </c>
    </row>
    <row r="52" ht="12.75">
      <c r="B52" s="1"/>
    </row>
    <row r="53" spans="2:7" ht="12.75">
      <c r="B53" s="1"/>
      <c r="D53" s="12" t="s">
        <v>53</v>
      </c>
      <c r="E53" s="12" t="s">
        <v>54</v>
      </c>
      <c r="F53" s="12" t="s">
        <v>55</v>
      </c>
      <c r="G53" s="12" t="s">
        <v>56</v>
      </c>
    </row>
    <row r="54" spans="2:7" ht="12.75">
      <c r="B54" s="1"/>
      <c r="D54" s="12" t="s">
        <v>57</v>
      </c>
      <c r="E54" s="12" t="s">
        <v>58</v>
      </c>
      <c r="F54" s="13">
        <v>93366602</v>
      </c>
      <c r="G54" s="12" t="s">
        <v>59</v>
      </c>
    </row>
    <row r="55" spans="2:7" ht="12.75">
      <c r="B55" s="1"/>
      <c r="D55" s="12" t="s">
        <v>57</v>
      </c>
      <c r="E55" s="12" t="s">
        <v>73</v>
      </c>
      <c r="F55" s="13">
        <v>43185626</v>
      </c>
      <c r="G55" s="12" t="s">
        <v>59</v>
      </c>
    </row>
    <row r="56" spans="2:6" ht="12.75">
      <c r="B56" s="1"/>
      <c r="F56" s="18"/>
    </row>
    <row r="57" spans="2:4" ht="12.75">
      <c r="B57" s="1">
        <v>11</v>
      </c>
      <c r="D57" s="2" t="s">
        <v>74</v>
      </c>
    </row>
    <row r="58" spans="2:6" ht="12.75">
      <c r="B58" s="1"/>
      <c r="D58" s="1" t="s">
        <v>103</v>
      </c>
      <c r="F58" s="14" t="s">
        <v>104</v>
      </c>
    </row>
    <row r="59" spans="2:4" ht="12.75">
      <c r="B59" s="1"/>
      <c r="D59" s="1" t="s">
        <v>180</v>
      </c>
    </row>
    <row r="60" spans="2:4" ht="12.75">
      <c r="B60" s="1"/>
      <c r="D60" s="2"/>
    </row>
    <row r="61" spans="2:4" ht="12.75">
      <c r="B61" s="1">
        <v>12</v>
      </c>
      <c r="D61" s="2" t="s">
        <v>75</v>
      </c>
    </row>
    <row r="62" spans="2:4" ht="12.75">
      <c r="B62" s="1"/>
      <c r="D62" s="1" t="s">
        <v>76</v>
      </c>
    </row>
    <row r="63" ht="12.75">
      <c r="B63" s="1"/>
    </row>
    <row r="64" spans="2:4" ht="12.75">
      <c r="B64" s="1">
        <v>13</v>
      </c>
      <c r="D64" s="2" t="s">
        <v>77</v>
      </c>
    </row>
    <row r="65" spans="2:4" ht="12.75">
      <c r="B65" s="1"/>
      <c r="D65" s="1" t="s">
        <v>78</v>
      </c>
    </row>
    <row r="66" ht="12.75">
      <c r="B66" s="1"/>
    </row>
    <row r="67" spans="2:4" ht="12.75">
      <c r="B67" s="1">
        <v>14</v>
      </c>
      <c r="D67" s="2" t="s">
        <v>79</v>
      </c>
    </row>
    <row r="68" spans="2:4" ht="12.75">
      <c r="B68" s="1"/>
      <c r="D68" s="1" t="s">
        <v>179</v>
      </c>
    </row>
    <row r="69" ht="12.75">
      <c r="B69" s="1"/>
    </row>
    <row r="70" spans="2:7" ht="12.75">
      <c r="B70" s="1"/>
      <c r="D70" s="15" t="s">
        <v>156</v>
      </c>
      <c r="E70" s="15" t="s">
        <v>116</v>
      </c>
      <c r="F70" s="15" t="s">
        <v>60</v>
      </c>
      <c r="G70" s="15" t="s">
        <v>61</v>
      </c>
    </row>
    <row r="71" spans="2:7" ht="12.75">
      <c r="B71" s="1"/>
      <c r="D71" s="16"/>
      <c r="E71" s="16"/>
      <c r="F71" s="16" t="s">
        <v>20</v>
      </c>
      <c r="G71" s="16" t="s">
        <v>62</v>
      </c>
    </row>
    <row r="72" spans="2:7" ht="12.75">
      <c r="B72" s="1"/>
      <c r="D72" s="12" t="s">
        <v>63</v>
      </c>
      <c r="E72" s="13">
        <v>2095448</v>
      </c>
      <c r="F72" s="13">
        <v>30078</v>
      </c>
      <c r="G72" s="13">
        <f>22073391+33870728+43487720</f>
        <v>99431839</v>
      </c>
    </row>
    <row r="73" spans="2:7" ht="12.75">
      <c r="B73" s="1"/>
      <c r="D73" s="12" t="s">
        <v>64</v>
      </c>
      <c r="E73" s="13">
        <f>62029080+1400+7687120+23634608-2</f>
        <v>93352206</v>
      </c>
      <c r="F73" s="13">
        <f>-9198969-818133+246380+624306</f>
        <v>-9146416</v>
      </c>
      <c r="G73" s="13">
        <f>74355400+38219073+5116157+9060511+6009278+510000+3262751+1038683+7983897+26417180</f>
        <v>171972930</v>
      </c>
    </row>
    <row r="74" spans="2:7" ht="12.75">
      <c r="B74" s="1"/>
      <c r="D74" s="12" t="s">
        <v>65</v>
      </c>
      <c r="E74" s="13">
        <f>26631090+65676946-9000</f>
        <v>92299036</v>
      </c>
      <c r="F74" s="13">
        <f>629825+107148</f>
        <v>736973</v>
      </c>
      <c r="G74" s="13">
        <f>28418659+836427+5968000+31145635+18269122</f>
        <v>84637843</v>
      </c>
    </row>
    <row r="75" spans="2:9" ht="12.75">
      <c r="B75" s="1"/>
      <c r="D75" s="12" t="s">
        <v>66</v>
      </c>
      <c r="E75" s="13">
        <v>667925</v>
      </c>
      <c r="F75" s="13">
        <v>22143</v>
      </c>
      <c r="G75" s="13">
        <f>207421+259370+11572</f>
        <v>478363</v>
      </c>
      <c r="I75" s="17"/>
    </row>
    <row r="76" spans="2:9" ht="12.75">
      <c r="B76" s="1"/>
      <c r="E76" s="18">
        <f>SUM(E72:E75)</f>
        <v>188414615</v>
      </c>
      <c r="F76" s="18">
        <f>SUM(F72:F75)</f>
        <v>-8357222</v>
      </c>
      <c r="G76" s="18">
        <f>SUM(G72:G75)</f>
        <v>356520975</v>
      </c>
      <c r="I76" s="19"/>
    </row>
    <row r="77" spans="2:9" ht="12.75">
      <c r="B77" s="1"/>
      <c r="E77" s="18"/>
      <c r="F77" s="18"/>
      <c r="G77" s="18"/>
      <c r="I77" s="20"/>
    </row>
    <row r="78" spans="2:9" ht="12.75">
      <c r="B78" s="1"/>
      <c r="D78" s="1" t="s">
        <v>89</v>
      </c>
      <c r="E78" s="18">
        <f>-20655860-2411484</f>
        <v>-23067344</v>
      </c>
      <c r="F78" s="18">
        <v>317269</v>
      </c>
      <c r="G78" s="18">
        <f>-49965720-55452569-975882+842062+6543879-5116157-335580-1835084</f>
        <v>-106295051</v>
      </c>
      <c r="H78" s="18"/>
      <c r="I78" s="17"/>
    </row>
    <row r="79" spans="2:9" ht="12.75">
      <c r="B79" s="1"/>
      <c r="E79" s="18"/>
      <c r="F79" s="18"/>
      <c r="G79" s="18"/>
      <c r="I79" s="17"/>
    </row>
    <row r="80" spans="2:9" ht="12.75">
      <c r="B80" s="1"/>
      <c r="E80" s="40">
        <f>+E76+E78</f>
        <v>165347271</v>
      </c>
      <c r="F80" s="40">
        <f>+F78+F76</f>
        <v>-8039953</v>
      </c>
      <c r="G80" s="40">
        <f>+G76+G78</f>
        <v>250225924</v>
      </c>
      <c r="I80" s="20"/>
    </row>
    <row r="81" spans="2:9" ht="12.75">
      <c r="B81" s="1"/>
      <c r="G81" s="6"/>
      <c r="I81" s="20"/>
    </row>
    <row r="82" spans="2:9" ht="12.75">
      <c r="B82" s="1">
        <v>15</v>
      </c>
      <c r="D82" s="2" t="s">
        <v>80</v>
      </c>
      <c r="G82" s="21"/>
      <c r="I82" s="17"/>
    </row>
    <row r="83" spans="2:9" ht="12.75">
      <c r="B83" s="1"/>
      <c r="D83" s="1" t="s">
        <v>204</v>
      </c>
      <c r="G83" s="21"/>
      <c r="I83" s="17"/>
    </row>
    <row r="84" spans="2:9" ht="12.75">
      <c r="B84" s="1"/>
      <c r="D84" s="1" t="s">
        <v>205</v>
      </c>
      <c r="G84" s="21"/>
      <c r="I84" s="17"/>
    </row>
    <row r="85" spans="2:9" ht="12.75">
      <c r="B85" s="1"/>
      <c r="D85" s="1" t="s">
        <v>188</v>
      </c>
      <c r="G85" s="21"/>
      <c r="I85" s="17"/>
    </row>
    <row r="86" spans="2:9" ht="12.75">
      <c r="B86" s="1"/>
      <c r="D86" s="1" t="s">
        <v>189</v>
      </c>
      <c r="G86" s="21"/>
      <c r="I86" s="17"/>
    </row>
    <row r="87" ht="12.75">
      <c r="B87" s="1"/>
    </row>
    <row r="88" spans="2:4" ht="12.75">
      <c r="B88" s="1">
        <v>16</v>
      </c>
      <c r="D88" s="2" t="s">
        <v>81</v>
      </c>
    </row>
    <row r="89" spans="2:4" ht="12.75">
      <c r="B89" s="1"/>
      <c r="D89" s="1" t="s">
        <v>190</v>
      </c>
    </row>
    <row r="90" spans="2:4" ht="12.75">
      <c r="B90" s="1"/>
      <c r="D90" s="1" t="s">
        <v>200</v>
      </c>
    </row>
    <row r="91" spans="2:4" ht="12.75">
      <c r="B91" s="1"/>
      <c r="D91" s="1" t="s">
        <v>191</v>
      </c>
    </row>
    <row r="92" ht="12.75">
      <c r="B92" s="1"/>
    </row>
    <row r="93" spans="2:4" ht="12.75">
      <c r="B93" s="1"/>
      <c r="D93" s="1" t="s">
        <v>192</v>
      </c>
    </row>
    <row r="94" spans="2:4" ht="12.75">
      <c r="B94" s="1"/>
      <c r="D94" s="1" t="s">
        <v>193</v>
      </c>
    </row>
    <row r="95" ht="12.75">
      <c r="B95" s="1"/>
    </row>
    <row r="96" spans="2:4" ht="12.75">
      <c r="B96" s="1"/>
      <c r="D96" s="1" t="s">
        <v>194</v>
      </c>
    </row>
    <row r="97" spans="2:4" ht="12.75">
      <c r="B97" s="1"/>
      <c r="D97" s="1" t="s">
        <v>201</v>
      </c>
    </row>
    <row r="98" spans="2:4" ht="12.75">
      <c r="B98" s="1"/>
      <c r="D98" s="1" t="s">
        <v>195</v>
      </c>
    </row>
    <row r="99" ht="12.75">
      <c r="B99" s="1"/>
    </row>
    <row r="100" ht="12.75" hidden="1">
      <c r="B100" s="1"/>
    </row>
    <row r="101" spans="2:4" ht="12.75">
      <c r="B101" s="1">
        <v>17</v>
      </c>
      <c r="D101" s="2" t="s">
        <v>143</v>
      </c>
    </row>
    <row r="102" spans="2:4" ht="12.75">
      <c r="B102" s="1"/>
      <c r="D102" s="1" t="s">
        <v>144</v>
      </c>
    </row>
    <row r="103" ht="12.75">
      <c r="B103" s="1"/>
    </row>
    <row r="104" spans="2:4" ht="12.75">
      <c r="B104" s="1">
        <v>18</v>
      </c>
      <c r="D104" s="2" t="s">
        <v>71</v>
      </c>
    </row>
    <row r="105" spans="2:4" ht="12.75">
      <c r="B105" s="1"/>
      <c r="D105" s="1" t="s">
        <v>177</v>
      </c>
    </row>
    <row r="106" ht="12.75">
      <c r="B106" s="1"/>
    </row>
    <row r="107" spans="2:4" ht="12.75">
      <c r="B107" s="1">
        <v>19</v>
      </c>
      <c r="D107" s="2" t="s">
        <v>82</v>
      </c>
    </row>
    <row r="108" spans="2:4" ht="12.75">
      <c r="B108" s="1"/>
      <c r="D108" s="1" t="s">
        <v>198</v>
      </c>
    </row>
    <row r="109" spans="2:4" ht="12.75">
      <c r="B109" s="1"/>
      <c r="D109" s="1" t="s">
        <v>196</v>
      </c>
    </row>
    <row r="110" ht="12.75">
      <c r="B110" s="1"/>
    </row>
    <row r="111" spans="2:4" ht="12.75">
      <c r="B111" s="1"/>
      <c r="D111" s="1" t="s">
        <v>202</v>
      </c>
    </row>
    <row r="112" spans="2:4" ht="12.75">
      <c r="B112" s="1"/>
      <c r="D112" s="1" t="s">
        <v>203</v>
      </c>
    </row>
    <row r="113" spans="2:4" ht="12.75">
      <c r="B113" s="1"/>
      <c r="D113" s="1" t="s">
        <v>199</v>
      </c>
    </row>
    <row r="114" spans="2:4" ht="12.75">
      <c r="B114" s="1"/>
      <c r="D114" s="1" t="s">
        <v>197</v>
      </c>
    </row>
    <row r="115" ht="12.75">
      <c r="B115" s="1"/>
    </row>
    <row r="116" spans="2:4" ht="12.75">
      <c r="B116" s="1">
        <v>20</v>
      </c>
      <c r="D116" s="2" t="s">
        <v>102</v>
      </c>
    </row>
    <row r="117" spans="2:4" ht="12.75">
      <c r="B117" s="1"/>
      <c r="D117" s="1" t="s">
        <v>83</v>
      </c>
    </row>
    <row r="118" ht="12.75">
      <c r="B118" s="1"/>
    </row>
    <row r="119" spans="2:4" ht="12.75">
      <c r="B119" s="1">
        <v>21</v>
      </c>
      <c r="D119" s="2" t="s">
        <v>157</v>
      </c>
    </row>
    <row r="120" spans="2:4" ht="12.75">
      <c r="B120" s="1"/>
      <c r="D120" s="1" t="s">
        <v>158</v>
      </c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7" ht="12.75">
      <c r="D137" s="2"/>
    </row>
    <row r="358" ht="12.75">
      <c r="A358" s="1" t="s">
        <v>176</v>
      </c>
    </row>
  </sheetData>
  <printOptions/>
  <pageMargins left="0.27" right="0.32" top="0.984251968503937" bottom="1.33" header="0.511811023622047" footer="0.51181102362204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SMPC Steel Service Centre Sdn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SMPC</dc:creator>
  <cp:keywords/>
  <dc:description/>
  <cp:lastModifiedBy>fayer</cp:lastModifiedBy>
  <cp:lastPrinted>2001-12-13T19:46:19Z</cp:lastPrinted>
  <dcterms:created xsi:type="dcterms:W3CDTF">1999-12-20T07:42:57Z</dcterms:created>
  <dcterms:modified xsi:type="dcterms:W3CDTF">2001-12-13T06:10:34Z</dcterms:modified>
  <cp:category/>
  <cp:version/>
  <cp:contentType/>
  <cp:contentStatus/>
</cp:coreProperties>
</file>